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able\Dropbox\ODG IGP sable\AOP\plan de controle\SYNDICAT SABLE DE CAMARGUE - en construction\DERNIERE VERSION\CONTROLE PRODUCTEURS DE RAISIN\"/>
    </mc:Choice>
  </mc:AlternateContent>
  <xr:revisionPtr revIDLastSave="0" documentId="13_ncr:1_{D6932835-B682-49CB-A27F-F6EF600B52D4}" xr6:coauthVersionLast="47" xr6:coauthVersionMax="47" xr10:uidLastSave="{00000000-0000-0000-0000-000000000000}"/>
  <workbookProtection workbookAlgorithmName="SHA-512" workbookHashValue="TmqhYGjP85nNvwX7jS6URMjtLsMAMgo30GG5vug+tuMp/tYxyzF+9ddtmFdMubGTaJeCb96CYmV9MrdtMfcBAQ==" workbookSaltValue="snkbhgApV9X1gpPgk3NWJA==" workbookSpinCount="100000" lockStructure="1"/>
  <bookViews>
    <workbookView xWindow="-120" yWindow="-120" windowWidth="24240" windowHeight="131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10" i="1"/>
  <c r="H8" i="1"/>
  <c r="D12" i="1"/>
  <c r="G18" i="1" l="1"/>
  <c r="D18" i="1"/>
  <c r="H17" i="1"/>
  <c r="H15" i="1"/>
  <c r="G12" i="1"/>
  <c r="G29" i="1" s="1"/>
  <c r="G21" i="1" l="1"/>
  <c r="H9" i="1" s="1"/>
  <c r="G20" i="1"/>
  <c r="D20" i="1"/>
  <c r="H6" i="1" l="1"/>
  <c r="H7" i="1"/>
  <c r="H11" i="1"/>
  <c r="G35" i="1"/>
  <c r="E5" i="1"/>
  <c r="G33" i="1"/>
  <c r="G26" i="1"/>
  <c r="E6" i="1"/>
  <c r="E7" i="1"/>
  <c r="E8" i="1"/>
  <c r="H14" i="1"/>
  <c r="E16" i="1"/>
  <c r="H16" i="1"/>
  <c r="E14" i="1"/>
  <c r="E15" i="1"/>
  <c r="G30" i="1" l="1"/>
  <c r="G34" i="1"/>
  <c r="H12" i="1"/>
  <c r="E12" i="1"/>
  <c r="E18" i="1"/>
  <c r="H18" i="1"/>
  <c r="G32" i="1" l="1"/>
  <c r="D19" i="1"/>
  <c r="E20" i="1"/>
  <c r="H20" i="1"/>
  <c r="D13" i="1"/>
  <c r="G31" i="1" l="1"/>
  <c r="F37" i="1" s="1"/>
  <c r="H21" i="1"/>
</calcChain>
</file>

<file path=xl/sharedStrings.xml><?xml version="1.0" encoding="utf-8"?>
<sst xmlns="http://schemas.openxmlformats.org/spreadsheetml/2006/main" count="56" uniqueCount="53">
  <si>
    <t>Nom / Raison sociale :</t>
  </si>
  <si>
    <t>Cépages principaux</t>
  </si>
  <si>
    <t>Surface</t>
  </si>
  <si>
    <t>HA</t>
  </si>
  <si>
    <t>%</t>
  </si>
  <si>
    <t>Meditéranéen</t>
  </si>
  <si>
    <t>Grenache gris</t>
  </si>
  <si>
    <t>Marselan</t>
  </si>
  <si>
    <t>Grenache noir</t>
  </si>
  <si>
    <t>Clairette</t>
  </si>
  <si>
    <t>Carignan</t>
  </si>
  <si>
    <t>Grenache blanc</t>
  </si>
  <si>
    <t>Cinsault</t>
  </si>
  <si>
    <t>Muscat d'Alexandrie</t>
  </si>
  <si>
    <t>Ugni blanc</t>
  </si>
  <si>
    <t>Vermentino</t>
  </si>
  <si>
    <t>Syrah</t>
  </si>
  <si>
    <t>Sous-total méd. Principaux</t>
  </si>
  <si>
    <t>Sauvignon</t>
  </si>
  <si>
    <t xml:space="preserve"> % cép. méd.</t>
  </si>
  <si>
    <t>Autres cépages</t>
  </si>
  <si>
    <t>Cabernet franc</t>
  </si>
  <si>
    <t>Roussanne</t>
  </si>
  <si>
    <t>Merlot</t>
  </si>
  <si>
    <t>Chardonnay</t>
  </si>
  <si>
    <t>Cabernet sauvignon</t>
  </si>
  <si>
    <t>Viognier</t>
  </si>
  <si>
    <t>Ss-total autres cép. principaux</t>
  </si>
  <si>
    <t xml:space="preserve"> % autres cép.</t>
  </si>
  <si>
    <t>Total 
cép. principaux
HA et %</t>
  </si>
  <si>
    <t>Total 
cép. secondaires
HA et %</t>
  </si>
  <si>
    <t>Total GRIS  de l'exploitation</t>
  </si>
  <si>
    <t>Blanc</t>
  </si>
  <si>
    <t>Rouge</t>
  </si>
  <si>
    <t>TOTAL EXPLOITATION</t>
  </si>
  <si>
    <t>RAPPEL DES REGLES DE PROPORTION</t>
  </si>
  <si>
    <t>La proportion d'un cépage principal ne dépasse pas 85% sauf grenache G/N</t>
  </si>
  <si>
    <t xml:space="preserve"> Le cumul des cépages principaux est supérieur ou égale à 70%</t>
  </si>
  <si>
    <t>Le cumul des cépages méditerranéens est supérieur ou égale à 55%</t>
  </si>
  <si>
    <t>La proportion de Marselan est inférieure ou égale à 10%</t>
  </si>
  <si>
    <t>La proportion de Syrah est inférieure ou égale à 15%</t>
  </si>
  <si>
    <t xml:space="preserve">Date: </t>
  </si>
  <si>
    <t>Cépages accessoires</t>
  </si>
  <si>
    <t>Sous-total méd. acc.</t>
  </si>
  <si>
    <t>Ss-total autres cép. acc.</t>
  </si>
  <si>
    <t>Avoir au moins 2 cépages principaux OU seulement grenache G/N</t>
  </si>
  <si>
    <t>Cas particulier : Exploitation moins de 2 hectares</t>
  </si>
  <si>
    <t xml:space="preserve"> En application du cahier des charges de l'AOP 
Sable de Camargue, votre encépagement est :</t>
  </si>
  <si>
    <t>Parcelles non éligibles CDC</t>
  </si>
  <si>
    <t>Règles de proportion de l'encépagement *                                                              AOP Sable de Camargue Gris</t>
  </si>
  <si>
    <t xml:space="preserve">Résultat : 
</t>
  </si>
  <si>
    <t>Syndicat Vin Sable de Camargue - version 1.0 - 2021</t>
  </si>
  <si>
    <t>* Outil d'aide à l'autocontrôle (interprétation automatique), ne tient pas compte des éventuelles mesures transitoires et de l'ensemble des règles du cahier des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</si>
</sst>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0"/>
    <numFmt numFmtId="166" formatCode="[Green]&quot;1&quot;;[Red]&quot;0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justify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1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Border="1"/>
    <xf numFmtId="165" fontId="7" fillId="0" borderId="19" xfId="0" applyNumberFormat="1" applyFont="1" applyBorder="1" applyAlignment="1" applyProtection="1">
      <alignment horizontal="center" vertical="center" wrapText="1"/>
      <protection locked="0"/>
    </xf>
    <xf numFmtId="165" fontId="0" fillId="2" borderId="26" xfId="0" applyNumberFormat="1" applyFont="1" applyFill="1" applyBorder="1" applyAlignment="1" applyProtection="1">
      <alignment horizontal="center"/>
      <protection locked="0"/>
    </xf>
    <xf numFmtId="165" fontId="0" fillId="2" borderId="28" xfId="0" applyNumberFormat="1" applyFont="1" applyFill="1" applyBorder="1" applyAlignment="1" applyProtection="1">
      <alignment horizontal="center"/>
      <protection locked="0"/>
    </xf>
    <xf numFmtId="1" fontId="7" fillId="0" borderId="25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9" fontId="13" fillId="0" borderId="14" xfId="0" applyNumberFormat="1" applyFont="1" applyFill="1" applyBorder="1" applyAlignment="1" applyProtection="1">
      <alignment horizontal="center" vertical="center" wrapText="1"/>
    </xf>
    <xf numFmtId="9" fontId="13" fillId="0" borderId="17" xfId="0" applyNumberFormat="1" applyFont="1" applyFill="1" applyBorder="1" applyAlignment="1" applyProtection="1">
      <alignment horizontal="center" vertical="center" wrapText="1"/>
    </xf>
    <xf numFmtId="9" fontId="13" fillId="0" borderId="0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1" fontId="7" fillId="0" borderId="20" xfId="0" applyNumberFormat="1" applyFont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top" wrapText="1"/>
    </xf>
    <xf numFmtId="0" fontId="8" fillId="3" borderId="32" xfId="0" applyFont="1" applyFill="1" applyBorder="1" applyAlignment="1" applyProtection="1">
      <alignment horizontal="center" vertical="top" wrapText="1"/>
    </xf>
    <xf numFmtId="0" fontId="8" fillId="5" borderId="13" xfId="0" applyFont="1" applyFill="1" applyBorder="1" applyAlignment="1" applyProtection="1">
      <alignment vertical="center" textRotation="255" wrapText="1"/>
    </xf>
    <xf numFmtId="0" fontId="6" fillId="3" borderId="32" xfId="0" applyFont="1" applyFill="1" applyBorder="1" applyAlignment="1" applyProtection="1">
      <alignment horizontal="center" vertical="top" wrapText="1"/>
    </xf>
    <xf numFmtId="165" fontId="2" fillId="0" borderId="36" xfId="1" applyNumberFormat="1" applyFont="1" applyBorder="1" applyAlignment="1" applyProtection="1">
      <alignment horizontal="center" vertical="center" wrapText="1"/>
    </xf>
    <xf numFmtId="1" fontId="2" fillId="0" borderId="37" xfId="1" applyNumberFormat="1" applyFont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 wrapText="1"/>
    </xf>
    <xf numFmtId="165" fontId="9" fillId="0" borderId="36" xfId="1" applyNumberFormat="1" applyFont="1" applyFill="1" applyBorder="1" applyAlignment="1" applyProtection="1">
      <alignment horizontal="center" vertical="center" wrapText="1"/>
    </xf>
    <xf numFmtId="1" fontId="9" fillId="0" borderId="37" xfId="1" applyNumberFormat="1" applyFont="1" applyFill="1" applyBorder="1" applyAlignment="1" applyProtection="1">
      <alignment horizontal="center" vertical="center"/>
    </xf>
    <xf numFmtId="1" fontId="9" fillId="0" borderId="0" xfId="1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1" fontId="7" fillId="0" borderId="9" xfId="0" applyNumberFormat="1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41" xfId="0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/>
    </xf>
    <xf numFmtId="9" fontId="7" fillId="3" borderId="27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top" wrapText="1"/>
    </xf>
    <xf numFmtId="165" fontId="2" fillId="0" borderId="14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/>
    </xf>
    <xf numFmtId="165" fontId="9" fillId="0" borderId="36" xfId="0" applyNumberFormat="1" applyFont="1" applyBorder="1" applyAlignment="1" applyProtection="1">
      <alignment horizontal="center" vertical="center" wrapText="1"/>
    </xf>
    <xf numFmtId="1" fontId="9" fillId="0" borderId="37" xfId="0" applyNumberFormat="1" applyFont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1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</xf>
    <xf numFmtId="1" fontId="2" fillId="3" borderId="11" xfId="0" applyNumberFormat="1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/>
    </xf>
    <xf numFmtId="1" fontId="2" fillId="4" borderId="12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2" fillId="7" borderId="42" xfId="0" applyFont="1" applyFill="1" applyBorder="1" applyAlignment="1" applyProtection="1">
      <alignment horizontal="center" vertical="center" wrapText="1"/>
    </xf>
    <xf numFmtId="165" fontId="2" fillId="7" borderId="42" xfId="0" applyNumberFormat="1" applyFont="1" applyFill="1" applyBorder="1" applyAlignment="1" applyProtection="1">
      <alignment horizontal="center"/>
    </xf>
    <xf numFmtId="0" fontId="2" fillId="7" borderId="4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vertical="center"/>
    </xf>
    <xf numFmtId="0" fontId="0" fillId="2" borderId="30" xfId="0" applyFont="1" applyFill="1" applyBorder="1" applyProtection="1"/>
    <xf numFmtId="0" fontId="0" fillId="0" borderId="0" xfId="0" applyFont="1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2" fillId="2" borderId="10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0" borderId="30" xfId="0" applyFill="1" applyBorder="1" applyAlignment="1" applyProtection="1"/>
    <xf numFmtId="0" fontId="0" fillId="0" borderId="0" xfId="0" applyFill="1" applyBorder="1" applyAlignment="1" applyProtection="1"/>
    <xf numFmtId="166" fontId="0" fillId="0" borderId="47" xfId="0" applyNumberForma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48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0" xfId="0" applyFill="1" applyBorder="1" applyProtection="1"/>
    <xf numFmtId="0" fontId="2" fillId="2" borderId="3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30" xfId="0" applyBorder="1" applyProtection="1"/>
    <xf numFmtId="0" fontId="0" fillId="0" borderId="0" xfId="0" applyAlignment="1" applyProtection="1">
      <alignment horizontal="center" vertical="center"/>
    </xf>
    <xf numFmtId="0" fontId="0" fillId="0" borderId="44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165" fontId="2" fillId="2" borderId="12" xfId="0" applyNumberFormat="1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8" borderId="39" xfId="0" applyFont="1" applyFill="1" applyBorder="1" applyAlignment="1" applyProtection="1">
      <alignment horizontal="center" vertical="center" wrapText="1"/>
    </xf>
    <xf numFmtId="165" fontId="0" fillId="8" borderId="9" xfId="0" applyNumberFormat="1" applyFont="1" applyFill="1" applyBorder="1" applyAlignment="1" applyProtection="1">
      <alignment horizontal="center"/>
      <protection locked="0"/>
    </xf>
    <xf numFmtId="165" fontId="7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7" fillId="9" borderId="40" xfId="0" applyNumberFormat="1" applyFont="1" applyFill="1" applyBorder="1" applyAlignment="1" applyProtection="1">
      <alignment horizontal="center" vertical="center" wrapText="1"/>
      <protection locked="0"/>
    </xf>
    <xf numFmtId="165" fontId="7" fillId="9" borderId="21" xfId="0" applyNumberFormat="1" applyFont="1" applyFill="1" applyBorder="1" applyAlignment="1" applyProtection="1">
      <alignment horizontal="center" vertical="center" wrapText="1"/>
      <protection locked="0"/>
    </xf>
    <xf numFmtId="165" fontId="7" fillId="9" borderId="4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textRotation="255" wrapText="1"/>
    </xf>
    <xf numFmtId="0" fontId="6" fillId="6" borderId="23" xfId="0" applyFont="1" applyFill="1" applyBorder="1" applyAlignment="1" applyProtection="1">
      <alignment horizontal="center" vertical="center" textRotation="255" wrapText="1"/>
    </xf>
    <xf numFmtId="0" fontId="6" fillId="6" borderId="13" xfId="0" applyFont="1" applyFill="1" applyBorder="1" applyAlignment="1" applyProtection="1">
      <alignment horizontal="center" vertical="center" textRotation="255" wrapText="1"/>
    </xf>
    <xf numFmtId="2" fontId="2" fillId="6" borderId="44" xfId="0" applyNumberFormat="1" applyFont="1" applyFill="1" applyBorder="1" applyAlignment="1" applyProtection="1">
      <alignment horizontal="center" vertical="center"/>
    </xf>
    <xf numFmtId="2" fontId="2" fillId="6" borderId="45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 textRotation="255" wrapText="1"/>
    </xf>
    <xf numFmtId="0" fontId="6" fillId="5" borderId="23" xfId="0" applyFont="1" applyFill="1" applyBorder="1" applyAlignment="1" applyProtection="1">
      <alignment horizontal="center" vertical="center" textRotation="255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 wrapText="1"/>
    </xf>
    <xf numFmtId="2" fontId="2" fillId="5" borderId="2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46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right"/>
    </xf>
    <xf numFmtId="0" fontId="0" fillId="0" borderId="0" xfId="0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3">
    <dxf>
      <font>
        <b/>
        <i val="0"/>
        <u val="none"/>
        <color rgb="FFFF0000"/>
      </font>
    </dxf>
    <dxf>
      <font>
        <b/>
        <i val="0"/>
        <color theme="9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641480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1480" cy="628650"/>
        </a:xfrm>
        <a:prstGeom prst="rect">
          <a:avLst/>
        </a:prstGeom>
      </xdr:spPr>
    </xdr:pic>
    <xdr:clientData/>
  </xdr:twoCellAnchor>
  <xdr:twoCellAnchor>
    <xdr:from>
      <xdr:col>1</xdr:col>
      <xdr:colOff>523876</xdr:colOff>
      <xdr:row>21</xdr:row>
      <xdr:rowOff>0</xdr:rowOff>
    </xdr:from>
    <xdr:to>
      <xdr:col>3</xdr:col>
      <xdr:colOff>514351</xdr:colOff>
      <xdr:row>24</xdr:row>
      <xdr:rowOff>123825</xdr:rowOff>
    </xdr:to>
    <xdr:sp macro="" textlink="">
      <xdr:nvSpPr>
        <xdr:cNvPr id="7" name="Bulle ron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1026" y="5305425"/>
          <a:ext cx="1752600" cy="819150"/>
        </a:xfrm>
        <a:prstGeom prst="wedgeEllipseCallout">
          <a:avLst>
            <a:gd name="adj1" fmla="val 90580"/>
            <a:gd name="adj2" fmla="val -88564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</a:rPr>
            <a:t>Les</a:t>
          </a:r>
          <a:r>
            <a:rPr lang="fr-FR" sz="1100" baseline="0">
              <a:solidFill>
                <a:schemeClr val="bg1"/>
              </a:solidFill>
            </a:rPr>
            <a:t> jeunes vignes produisent en 3ème feuille.</a:t>
          </a:r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showGridLines="0" tabSelected="1" zoomScaleNormal="100" workbookViewId="0">
      <selection activeCell="D5" sqref="D5"/>
    </sheetView>
  </sheetViews>
  <sheetFormatPr baseColWidth="10" defaultRowHeight="15" x14ac:dyDescent="0.25"/>
  <cols>
    <col min="1" max="1" width="0.85546875" style="8" customWidth="1"/>
    <col min="2" max="2" width="10.7109375" customWidth="1"/>
    <col min="3" max="3" width="15.7109375" customWidth="1"/>
    <col min="4" max="4" width="11.7109375" style="7" customWidth="1"/>
    <col min="5" max="5" width="8.7109375" style="7" customWidth="1"/>
    <col min="6" max="6" width="17.7109375" customWidth="1"/>
    <col min="7" max="7" width="11.7109375" style="5" customWidth="1"/>
    <col min="8" max="8" width="8.7109375" customWidth="1"/>
    <col min="9" max="9" width="0.85546875" style="1" customWidth="1"/>
    <col min="10" max="10" width="9.140625" customWidth="1"/>
  </cols>
  <sheetData>
    <row r="1" spans="2:14" ht="48.75" customHeight="1" thickBot="1" x14ac:dyDescent="0.3">
      <c r="B1" s="13"/>
      <c r="C1" s="109" t="s">
        <v>49</v>
      </c>
      <c r="D1" s="110"/>
      <c r="E1" s="110"/>
      <c r="F1" s="110"/>
      <c r="G1" s="111"/>
      <c r="H1" s="14"/>
      <c r="I1" s="15"/>
      <c r="J1" s="1"/>
      <c r="K1" s="1"/>
      <c r="L1" s="1"/>
    </row>
    <row r="2" spans="2:14" ht="24.75" customHeight="1" thickBot="1" x14ac:dyDescent="0.3">
      <c r="B2" s="112" t="s">
        <v>0</v>
      </c>
      <c r="C2" s="112"/>
      <c r="D2" s="112"/>
      <c r="E2" s="113" t="s">
        <v>41</v>
      </c>
      <c r="F2" s="114"/>
      <c r="G2" s="114"/>
      <c r="H2" s="114"/>
      <c r="I2" s="16"/>
      <c r="J2" s="1"/>
      <c r="K2" s="1"/>
      <c r="L2" s="1"/>
    </row>
    <row r="3" spans="2:14" ht="14.1" customHeight="1" x14ac:dyDescent="0.25">
      <c r="B3" s="17"/>
      <c r="C3" s="115" t="s">
        <v>1</v>
      </c>
      <c r="D3" s="117" t="s">
        <v>2</v>
      </c>
      <c r="E3" s="118"/>
      <c r="F3" s="119" t="s">
        <v>42</v>
      </c>
      <c r="G3" s="121" t="s">
        <v>2</v>
      </c>
      <c r="H3" s="122"/>
      <c r="I3" s="18"/>
      <c r="J3" s="2"/>
      <c r="K3" s="1"/>
      <c r="L3" s="1"/>
      <c r="M3" s="8"/>
    </row>
    <row r="4" spans="2:14" ht="14.1" customHeight="1" thickBot="1" x14ac:dyDescent="0.3">
      <c r="B4" s="17"/>
      <c r="C4" s="116"/>
      <c r="D4" s="19" t="s">
        <v>3</v>
      </c>
      <c r="E4" s="20" t="s">
        <v>4</v>
      </c>
      <c r="F4" s="120"/>
      <c r="G4" s="21" t="s">
        <v>3</v>
      </c>
      <c r="H4" s="22" t="s">
        <v>4</v>
      </c>
      <c r="I4" s="23"/>
      <c r="J4" s="3"/>
      <c r="K4" s="1"/>
      <c r="L4" s="1"/>
    </row>
    <row r="5" spans="2:14" ht="14.1" customHeight="1" x14ac:dyDescent="0.25">
      <c r="B5" s="130" t="s">
        <v>5</v>
      </c>
      <c r="C5" s="24" t="s">
        <v>6</v>
      </c>
      <c r="D5" s="105"/>
      <c r="E5" s="25">
        <f>IF(D5&gt;0, D5*100/$G$21,0)</f>
        <v>0</v>
      </c>
      <c r="F5" s="26" t="s">
        <v>7</v>
      </c>
      <c r="G5" s="107">
        <v>0</v>
      </c>
      <c r="H5" s="12">
        <f t="shared" ref="H5:H11" si="0">IF(G5&gt;0, G5*100/$G$21,0)</f>
        <v>0</v>
      </c>
      <c r="I5" s="27"/>
      <c r="J5" s="2"/>
      <c r="K5" s="1"/>
      <c r="L5" s="1"/>
      <c r="M5" s="8"/>
      <c r="N5" s="8"/>
    </row>
    <row r="6" spans="2:14" ht="14.1" customHeight="1" x14ac:dyDescent="0.25">
      <c r="B6" s="131"/>
      <c r="C6" s="28" t="s">
        <v>8</v>
      </c>
      <c r="D6" s="105"/>
      <c r="E6" s="12">
        <f>IF(D6&gt;0, D6*100/$G$21, 0)</f>
        <v>0</v>
      </c>
      <c r="F6" s="29" t="s">
        <v>9</v>
      </c>
      <c r="G6" s="107">
        <v>0</v>
      </c>
      <c r="H6" s="12">
        <f t="shared" si="0"/>
        <v>0</v>
      </c>
      <c r="I6" s="27"/>
      <c r="J6" s="2"/>
      <c r="K6" s="1"/>
      <c r="L6" s="1"/>
      <c r="M6" s="8"/>
      <c r="N6" s="8"/>
    </row>
    <row r="7" spans="2:14" ht="14.1" customHeight="1" x14ac:dyDescent="0.25">
      <c r="B7" s="131"/>
      <c r="C7" s="28" t="s">
        <v>10</v>
      </c>
      <c r="D7" s="105">
        <v>0</v>
      </c>
      <c r="E7" s="12">
        <f>IF(D7&gt;0, D7*100/$G$21, 0)</f>
        <v>0</v>
      </c>
      <c r="F7" s="29" t="s">
        <v>11</v>
      </c>
      <c r="G7" s="107">
        <v>0</v>
      </c>
      <c r="H7" s="12">
        <f t="shared" si="0"/>
        <v>0</v>
      </c>
      <c r="I7" s="27"/>
      <c r="J7" s="2"/>
      <c r="K7" s="1"/>
      <c r="L7" s="1"/>
      <c r="M7" s="8"/>
      <c r="N7" s="8"/>
    </row>
    <row r="8" spans="2:14" ht="14.1" customHeight="1" x14ac:dyDescent="0.25">
      <c r="B8" s="131"/>
      <c r="C8" s="28" t="s">
        <v>12</v>
      </c>
      <c r="D8" s="9"/>
      <c r="E8" s="12">
        <f>IF(D8&gt;0, D8*100/$G$21, 0)</f>
        <v>0</v>
      </c>
      <c r="F8" s="30" t="s">
        <v>13</v>
      </c>
      <c r="G8" s="107">
        <v>0</v>
      </c>
      <c r="H8" s="12">
        <f t="shared" si="0"/>
        <v>0</v>
      </c>
      <c r="I8" s="27"/>
      <c r="J8" s="2"/>
      <c r="K8" s="1"/>
      <c r="L8" s="1"/>
      <c r="M8" s="8"/>
      <c r="N8" s="8"/>
    </row>
    <row r="9" spans="2:14" ht="14.1" customHeight="1" x14ac:dyDescent="0.25">
      <c r="B9" s="131"/>
      <c r="C9" s="31"/>
      <c r="D9" s="132"/>
      <c r="E9" s="133"/>
      <c r="F9" s="29" t="s">
        <v>14</v>
      </c>
      <c r="G9" s="107">
        <v>0</v>
      </c>
      <c r="H9" s="12">
        <f t="shared" si="0"/>
        <v>0</v>
      </c>
      <c r="I9" s="27"/>
      <c r="J9" s="2"/>
      <c r="K9" s="1"/>
      <c r="L9" s="1"/>
      <c r="M9" s="8"/>
      <c r="N9" s="8"/>
    </row>
    <row r="10" spans="2:14" ht="14.1" customHeight="1" x14ac:dyDescent="0.25">
      <c r="B10" s="131"/>
      <c r="C10" s="32"/>
      <c r="D10" s="134"/>
      <c r="E10" s="135"/>
      <c r="F10" s="29" t="s">
        <v>15</v>
      </c>
      <c r="G10" s="107">
        <v>0</v>
      </c>
      <c r="H10" s="12">
        <f t="shared" si="0"/>
        <v>0</v>
      </c>
      <c r="I10" s="27"/>
      <c r="J10" s="2"/>
      <c r="K10" s="1"/>
      <c r="L10" s="1"/>
      <c r="M10" s="8"/>
      <c r="N10" s="8"/>
    </row>
    <row r="11" spans="2:14" ht="14.1" customHeight="1" x14ac:dyDescent="0.25">
      <c r="B11" s="131"/>
      <c r="C11" s="32"/>
      <c r="D11" s="136"/>
      <c r="E11" s="137"/>
      <c r="F11" s="29" t="s">
        <v>16</v>
      </c>
      <c r="G11" s="107">
        <v>0</v>
      </c>
      <c r="H11" s="12">
        <f t="shared" si="0"/>
        <v>0</v>
      </c>
      <c r="I11" s="27"/>
      <c r="J11" s="2"/>
      <c r="K11" s="1"/>
      <c r="L11" s="1"/>
      <c r="M11" s="8"/>
      <c r="N11" s="8"/>
    </row>
    <row r="12" spans="2:14" ht="24.95" customHeight="1" thickBot="1" x14ac:dyDescent="0.3">
      <c r="B12" s="33"/>
      <c r="C12" s="34" t="s">
        <v>17</v>
      </c>
      <c r="D12" s="35">
        <f>SUM(D5:D8)</f>
        <v>0</v>
      </c>
      <c r="E12" s="36">
        <f>SUM(E5:E8)</f>
        <v>0</v>
      </c>
      <c r="F12" s="37" t="s">
        <v>43</v>
      </c>
      <c r="G12" s="38">
        <f>SUM(G5:G11)</f>
        <v>0</v>
      </c>
      <c r="H12" s="39">
        <f>SUM(H5:H11)</f>
        <v>0</v>
      </c>
      <c r="I12" s="40"/>
      <c r="J12" s="2"/>
      <c r="K12" s="1"/>
      <c r="L12" s="1"/>
      <c r="M12" s="8"/>
      <c r="N12" s="8"/>
    </row>
    <row r="13" spans="2:14" ht="24.95" customHeight="1" thickBot="1" x14ac:dyDescent="0.3">
      <c r="B13" s="140" t="s">
        <v>19</v>
      </c>
      <c r="C13" s="141"/>
      <c r="D13" s="138">
        <f>SUM(E12+H12)</f>
        <v>0</v>
      </c>
      <c r="E13" s="138"/>
      <c r="F13" s="138"/>
      <c r="G13" s="138"/>
      <c r="H13" s="139"/>
      <c r="I13" s="41"/>
      <c r="J13" s="2"/>
      <c r="K13" s="1"/>
      <c r="L13" s="1"/>
      <c r="M13" s="8"/>
      <c r="N13" s="8"/>
    </row>
    <row r="14" spans="2:14" ht="14.1" customHeight="1" x14ac:dyDescent="0.25">
      <c r="B14" s="123" t="s">
        <v>20</v>
      </c>
      <c r="C14" s="42" t="s">
        <v>21</v>
      </c>
      <c r="D14" s="106">
        <v>0</v>
      </c>
      <c r="E14" s="43">
        <f>IF(D14&gt;0, D14*100/$G$21, 0)</f>
        <v>0</v>
      </c>
      <c r="F14" s="44" t="s">
        <v>18</v>
      </c>
      <c r="G14" s="108">
        <v>0</v>
      </c>
      <c r="H14" s="43">
        <f>IF(G14&gt;0, G14*100/$G$21,0)</f>
        <v>0</v>
      </c>
      <c r="I14" s="27"/>
      <c r="J14" s="1"/>
      <c r="K14" s="1"/>
      <c r="L14" s="1"/>
      <c r="M14" s="8"/>
      <c r="N14" s="8"/>
    </row>
    <row r="15" spans="2:14" ht="14.1" customHeight="1" x14ac:dyDescent="0.25">
      <c r="B15" s="124"/>
      <c r="C15" s="28" t="s">
        <v>23</v>
      </c>
      <c r="D15" s="105">
        <v>0</v>
      </c>
      <c r="E15" s="12">
        <f>IF(D15&gt;0, D15*100/$G$21, 0)</f>
        <v>0</v>
      </c>
      <c r="F15" s="45" t="s">
        <v>22</v>
      </c>
      <c r="G15" s="105">
        <v>0</v>
      </c>
      <c r="H15" s="46">
        <f>IF(G15&gt;0, G15*100/$G$21,0)</f>
        <v>0</v>
      </c>
      <c r="I15" s="47"/>
      <c r="J15" s="1"/>
      <c r="K15" s="1"/>
      <c r="L15" s="1"/>
      <c r="N15" s="8"/>
    </row>
    <row r="16" spans="2:14" ht="14.1" customHeight="1" x14ac:dyDescent="0.25">
      <c r="B16" s="124"/>
      <c r="C16" s="48" t="s">
        <v>25</v>
      </c>
      <c r="D16" s="105">
        <v>0</v>
      </c>
      <c r="E16" s="12">
        <f>IF(D16&gt;0, D16*100/$G$21, 0)</f>
        <v>0</v>
      </c>
      <c r="F16" s="45" t="s">
        <v>24</v>
      </c>
      <c r="G16" s="105">
        <v>0</v>
      </c>
      <c r="H16" s="12">
        <f>IF(G16&gt;0, G16*100/$G$21,0)</f>
        <v>0</v>
      </c>
      <c r="I16" s="27"/>
      <c r="J16" s="4"/>
      <c r="K16" s="1"/>
      <c r="L16" s="1"/>
    </row>
    <row r="17" spans="2:13" ht="14.1" customHeight="1" x14ac:dyDescent="0.25">
      <c r="B17" s="124"/>
      <c r="C17" s="49"/>
      <c r="D17" s="50"/>
      <c r="E17" s="51"/>
      <c r="F17" s="45" t="s">
        <v>26</v>
      </c>
      <c r="G17" s="105">
        <v>0</v>
      </c>
      <c r="H17" s="46">
        <f>IF(G17&gt;0, G17*100/$G$21,0)</f>
        <v>0</v>
      </c>
      <c r="I17" s="47"/>
      <c r="J17" s="4"/>
      <c r="K17" s="1"/>
      <c r="L17" s="1"/>
    </row>
    <row r="18" spans="2:13" ht="24.95" customHeight="1" thickBot="1" x14ac:dyDescent="0.3">
      <c r="B18" s="125"/>
      <c r="C18" s="52" t="s">
        <v>27</v>
      </c>
      <c r="D18" s="53">
        <f>SUM(D14:D17)</f>
        <v>0</v>
      </c>
      <c r="E18" s="54">
        <f>SUM(E14:E16)</f>
        <v>0</v>
      </c>
      <c r="F18" s="55" t="s">
        <v>44</v>
      </c>
      <c r="G18" s="56">
        <f>SUM(G14:G17)</f>
        <v>0</v>
      </c>
      <c r="H18" s="57">
        <f>SUM(H14:H17)</f>
        <v>0</v>
      </c>
      <c r="I18" s="58"/>
      <c r="J18" s="2"/>
      <c r="K18" s="1"/>
      <c r="L18" s="1"/>
    </row>
    <row r="19" spans="2:13" ht="24.95" customHeight="1" thickBot="1" x14ac:dyDescent="0.3">
      <c r="B19" s="128" t="s">
        <v>28</v>
      </c>
      <c r="C19" s="129"/>
      <c r="D19" s="126">
        <f>SUM(E18+H18)</f>
        <v>0</v>
      </c>
      <c r="E19" s="126"/>
      <c r="F19" s="126"/>
      <c r="G19" s="126"/>
      <c r="H19" s="127"/>
      <c r="I19" s="59"/>
      <c r="J19" s="4"/>
      <c r="K19" s="1"/>
      <c r="L19" s="1"/>
    </row>
    <row r="20" spans="2:13" ht="39.950000000000003" customHeight="1" thickBot="1" x14ac:dyDescent="0.3">
      <c r="B20" s="60"/>
      <c r="C20" s="61" t="s">
        <v>29</v>
      </c>
      <c r="D20" s="62">
        <f>D12+D18</f>
        <v>0</v>
      </c>
      <c r="E20" s="63">
        <f>E12+E18</f>
        <v>0</v>
      </c>
      <c r="F20" s="64" t="s">
        <v>30</v>
      </c>
      <c r="G20" s="65">
        <f>G12+G18</f>
        <v>0</v>
      </c>
      <c r="H20" s="66">
        <f>H12+H18</f>
        <v>0</v>
      </c>
      <c r="I20" s="67"/>
      <c r="J20" s="4"/>
      <c r="K20" s="1"/>
      <c r="L20" s="1"/>
    </row>
    <row r="21" spans="2:13" ht="30" customHeight="1" thickBot="1" x14ac:dyDescent="0.3">
      <c r="B21" s="68"/>
      <c r="C21" s="69"/>
      <c r="D21" s="70"/>
      <c r="E21" s="70"/>
      <c r="F21" s="71" t="s">
        <v>31</v>
      </c>
      <c r="G21" s="72">
        <f>D12+G12+D18+G18</f>
        <v>0</v>
      </c>
      <c r="H21" s="73">
        <f>SUM(E20,H20)</f>
        <v>0</v>
      </c>
      <c r="I21" s="74"/>
      <c r="J21" s="4"/>
      <c r="K21" s="1"/>
      <c r="L21" s="1"/>
    </row>
    <row r="22" spans="2:13" ht="24.95" customHeight="1" x14ac:dyDescent="0.25">
      <c r="B22" s="14"/>
      <c r="C22" s="13"/>
      <c r="D22" s="75"/>
      <c r="E22" s="75"/>
      <c r="F22" s="103" t="s">
        <v>48</v>
      </c>
      <c r="G22" s="104">
        <v>0</v>
      </c>
      <c r="H22" s="76"/>
      <c r="I22" s="77"/>
      <c r="J22" s="1"/>
      <c r="K22" s="1"/>
      <c r="L22" s="1"/>
    </row>
    <row r="23" spans="2:13" ht="15" customHeight="1" x14ac:dyDescent="0.25">
      <c r="B23" s="14"/>
      <c r="C23" s="13"/>
      <c r="D23" s="78"/>
      <c r="E23" s="75"/>
      <c r="F23" s="79" t="s">
        <v>32</v>
      </c>
      <c r="G23" s="10">
        <v>0</v>
      </c>
      <c r="H23" s="76"/>
      <c r="I23" s="77"/>
      <c r="J23" s="1"/>
      <c r="K23" s="1"/>
      <c r="L23" s="1"/>
    </row>
    <row r="24" spans="2:13" ht="15" customHeight="1" x14ac:dyDescent="0.25">
      <c r="B24" s="14"/>
      <c r="C24" s="14"/>
      <c r="D24" s="75"/>
      <c r="E24" s="75"/>
      <c r="F24" s="79" t="s">
        <v>33</v>
      </c>
      <c r="G24" s="10">
        <v>0</v>
      </c>
      <c r="H24" s="76"/>
      <c r="I24" s="77"/>
      <c r="J24" s="1"/>
      <c r="K24" s="1"/>
      <c r="L24" s="1"/>
    </row>
    <row r="25" spans="2:13" ht="18.75" customHeight="1" thickBot="1" x14ac:dyDescent="0.3">
      <c r="B25" s="14"/>
      <c r="C25" s="14"/>
      <c r="D25" s="75"/>
      <c r="E25" s="75"/>
      <c r="F25" s="102"/>
      <c r="G25" s="11">
        <v>0</v>
      </c>
      <c r="H25" s="76"/>
      <c r="I25" s="80"/>
      <c r="J25" s="1"/>
      <c r="K25" s="1"/>
      <c r="L25" s="1"/>
    </row>
    <row r="26" spans="2:13" ht="15" customHeight="1" thickBot="1" x14ac:dyDescent="0.3">
      <c r="B26" s="14"/>
      <c r="C26" s="14"/>
      <c r="D26" s="75"/>
      <c r="E26" s="75"/>
      <c r="F26" s="81" t="s">
        <v>34</v>
      </c>
      <c r="G26" s="101">
        <f>SUM(G21:G25)</f>
        <v>0</v>
      </c>
      <c r="H26" s="76"/>
      <c r="I26" s="80"/>
      <c r="J26" s="1"/>
      <c r="K26" s="1"/>
      <c r="L26" s="1"/>
    </row>
    <row r="27" spans="2:13" ht="8.25" customHeight="1" thickBot="1" x14ac:dyDescent="0.3">
      <c r="B27" s="14"/>
      <c r="C27" s="14"/>
      <c r="D27" s="75"/>
      <c r="E27" s="75"/>
      <c r="F27" s="82"/>
      <c r="G27" s="83"/>
      <c r="H27" s="14"/>
      <c r="I27" s="15"/>
      <c r="J27" s="1"/>
      <c r="K27" s="1"/>
      <c r="L27" s="1"/>
    </row>
    <row r="28" spans="2:13" ht="15.75" thickBot="1" x14ac:dyDescent="0.3">
      <c r="B28" s="142" t="s">
        <v>35</v>
      </c>
      <c r="C28" s="143"/>
      <c r="D28" s="143"/>
      <c r="E28" s="143"/>
      <c r="F28" s="143"/>
      <c r="G28" s="144"/>
      <c r="H28" s="84"/>
      <c r="I28" s="85"/>
      <c r="J28" s="1"/>
      <c r="K28" s="1"/>
    </row>
    <row r="29" spans="2:13" ht="15.75" thickBot="1" x14ac:dyDescent="0.3">
      <c r="B29" s="159" t="s">
        <v>45</v>
      </c>
      <c r="C29" s="160"/>
      <c r="D29" s="160"/>
      <c r="E29" s="160"/>
      <c r="F29" s="161"/>
      <c r="G29" s="86">
        <f>IF(OR(AND(OR(D5&gt; 0,D6&gt;0),SUM(G12,G18)=0), SUM(IF(D8&gt;0,1,0),IF(D7&gt;0,1,0),IF(D6&gt;0,1,0),IF(D5&gt;0,1,0),IF(D14&gt;0,1,0),IF(D15&gt;0,1,0),IF(D16&gt;0,1,0)) &gt;=2),1,0)</f>
        <v>0</v>
      </c>
      <c r="H29" s="87"/>
      <c r="I29" s="87"/>
      <c r="J29" s="6"/>
      <c r="K29" s="1"/>
    </row>
    <row r="30" spans="2:13" ht="15.75" thickBot="1" x14ac:dyDescent="0.3">
      <c r="B30" s="162" t="s">
        <v>36</v>
      </c>
      <c r="C30" s="163"/>
      <c r="D30" s="163"/>
      <c r="E30" s="163"/>
      <c r="F30" s="164"/>
      <c r="G30" s="88">
        <f>IF(OR(E7&gt;=85,E8&gt;=85,E14&gt;=85,E15&gt;=85,E16&gt;=85),0,1)</f>
        <v>1</v>
      </c>
      <c r="H30" s="87"/>
      <c r="I30" s="87"/>
      <c r="J30" s="1"/>
      <c r="K30" s="1"/>
    </row>
    <row r="31" spans="2:13" ht="15.75" thickBot="1" x14ac:dyDescent="0.3">
      <c r="B31" s="165" t="s">
        <v>37</v>
      </c>
      <c r="C31" s="163"/>
      <c r="D31" s="163"/>
      <c r="E31" s="163"/>
      <c r="F31" s="164"/>
      <c r="G31" s="88">
        <f>IF(E20&gt;=70,1,0)</f>
        <v>0</v>
      </c>
      <c r="H31" s="87"/>
      <c r="I31" s="87"/>
      <c r="J31" s="1"/>
      <c r="M31" s="8"/>
    </row>
    <row r="32" spans="2:13" ht="15.75" thickBot="1" x14ac:dyDescent="0.3">
      <c r="B32" s="165" t="s">
        <v>38</v>
      </c>
      <c r="C32" s="163"/>
      <c r="D32" s="163"/>
      <c r="E32" s="163"/>
      <c r="F32" s="164"/>
      <c r="G32" s="88">
        <f>IF(E12+H12&gt;=55,1,0)</f>
        <v>0</v>
      </c>
      <c r="H32" s="87"/>
      <c r="I32" s="87"/>
      <c r="J32" s="1"/>
    </row>
    <row r="33" spans="2:10" ht="15.75" thickBot="1" x14ac:dyDescent="0.3">
      <c r="B33" s="154" t="s">
        <v>39</v>
      </c>
      <c r="C33" s="155"/>
      <c r="D33" s="155"/>
      <c r="E33" s="155"/>
      <c r="F33" s="156"/>
      <c r="G33" s="88">
        <f>IF(H5&lt;=10,1,0)</f>
        <v>1</v>
      </c>
      <c r="H33" s="87"/>
      <c r="I33" s="87"/>
      <c r="J33" s="1"/>
    </row>
    <row r="34" spans="2:10" ht="15.75" thickBot="1" x14ac:dyDescent="0.3">
      <c r="B34" s="154" t="s">
        <v>40</v>
      </c>
      <c r="C34" s="155"/>
      <c r="D34" s="155"/>
      <c r="E34" s="155"/>
      <c r="F34" s="156"/>
      <c r="G34" s="89">
        <f>IF(H11&lt;=15,1,0)</f>
        <v>1</v>
      </c>
      <c r="H34" s="87"/>
      <c r="I34" s="87"/>
    </row>
    <row r="35" spans="2:10" ht="15.75" thickBot="1" x14ac:dyDescent="0.3">
      <c r="B35" s="154" t="s">
        <v>46</v>
      </c>
      <c r="C35" s="155"/>
      <c r="D35" s="155"/>
      <c r="E35" s="155"/>
      <c r="F35" s="156"/>
      <c r="G35" s="89">
        <f>IF(AND(G21&lt;=2,OR(D7&gt; 0,D8&gt;0,D14&gt;0,D15&gt;0,D16&gt;0,G11&gt;0)),1,0)</f>
        <v>0</v>
      </c>
      <c r="H35" s="87"/>
      <c r="I35" s="87"/>
    </row>
    <row r="36" spans="2:10" ht="15.75" thickBot="1" x14ac:dyDescent="0.3">
      <c r="B36" s="90"/>
      <c r="C36" s="90"/>
      <c r="D36" s="90"/>
      <c r="E36" s="90"/>
      <c r="F36" s="90"/>
      <c r="G36" s="91"/>
      <c r="H36" s="92"/>
      <c r="I36" s="93"/>
    </row>
    <row r="37" spans="2:10" ht="15" customHeight="1" x14ac:dyDescent="0.25">
      <c r="B37" s="149" t="s">
        <v>50</v>
      </c>
      <c r="C37" s="150"/>
      <c r="D37" s="150"/>
      <c r="E37" s="150"/>
      <c r="F37" s="145" t="str">
        <f>IF(G35=1,"CAS PARTICULIER",IF(SUM(G29:G34)=6,"CONFORME","NON CONFORME"))</f>
        <v>NON CONFORME</v>
      </c>
      <c r="G37" s="146"/>
      <c r="H37" s="94"/>
      <c r="I37" s="95"/>
      <c r="J37" s="8"/>
    </row>
    <row r="38" spans="2:10" ht="43.5" customHeight="1" thickBot="1" x14ac:dyDescent="0.3">
      <c r="B38" s="157" t="s">
        <v>47</v>
      </c>
      <c r="C38" s="158"/>
      <c r="D38" s="158"/>
      <c r="E38" s="158"/>
      <c r="F38" s="147"/>
      <c r="G38" s="148"/>
      <c r="H38" s="96"/>
      <c r="I38" s="93"/>
      <c r="J38" s="8"/>
    </row>
    <row r="39" spans="2:10" x14ac:dyDescent="0.25">
      <c r="B39" s="90"/>
      <c r="C39" s="90"/>
      <c r="D39" s="97"/>
      <c r="E39" s="97"/>
      <c r="F39" s="90"/>
      <c r="G39" s="98"/>
      <c r="H39" s="92"/>
      <c r="I39" s="93"/>
    </row>
    <row r="40" spans="2:10" x14ac:dyDescent="0.25">
      <c r="B40" s="152" t="s">
        <v>52</v>
      </c>
      <c r="C40" s="152"/>
      <c r="D40" s="152"/>
      <c r="E40" s="152"/>
      <c r="F40" s="152"/>
      <c r="G40" s="152"/>
      <c r="H40" s="152"/>
      <c r="I40" s="99"/>
    </row>
    <row r="41" spans="2:10" x14ac:dyDescent="0.25">
      <c r="B41" s="153"/>
      <c r="C41" s="153"/>
      <c r="D41" s="153"/>
      <c r="E41" s="153"/>
      <c r="F41" s="153"/>
      <c r="G41" s="153"/>
      <c r="H41" s="153"/>
      <c r="I41" s="100"/>
    </row>
    <row r="42" spans="2:10" x14ac:dyDescent="0.25">
      <c r="B42" s="90"/>
      <c r="C42" s="90"/>
      <c r="D42" s="97"/>
      <c r="E42" s="97"/>
      <c r="F42" s="90"/>
      <c r="G42" s="91"/>
      <c r="H42" s="90"/>
      <c r="I42" s="15"/>
    </row>
    <row r="43" spans="2:10" x14ac:dyDescent="0.25">
      <c r="B43" s="151" t="s">
        <v>51</v>
      </c>
      <c r="C43" s="151"/>
      <c r="D43" s="151"/>
      <c r="E43" s="151"/>
      <c r="F43" s="151"/>
      <c r="G43" s="151"/>
      <c r="H43" s="151"/>
    </row>
  </sheetData>
  <sheetProtection sheet="1" selectLockedCells="1"/>
  <mergeCells count="27">
    <mergeCell ref="B28:G28"/>
    <mergeCell ref="F37:G38"/>
    <mergeCell ref="B37:E37"/>
    <mergeCell ref="B43:H43"/>
    <mergeCell ref="B40:H41"/>
    <mergeCell ref="B35:F35"/>
    <mergeCell ref="B38:E38"/>
    <mergeCell ref="B29:F29"/>
    <mergeCell ref="B30:F30"/>
    <mergeCell ref="B31:F31"/>
    <mergeCell ref="B32:F32"/>
    <mergeCell ref="B33:F33"/>
    <mergeCell ref="B34:F34"/>
    <mergeCell ref="B14:B18"/>
    <mergeCell ref="D19:H19"/>
    <mergeCell ref="B19:C19"/>
    <mergeCell ref="B5:B11"/>
    <mergeCell ref="D9:E11"/>
    <mergeCell ref="D13:H13"/>
    <mergeCell ref="B13:C13"/>
    <mergeCell ref="C1:G1"/>
    <mergeCell ref="B2:D2"/>
    <mergeCell ref="E2:H2"/>
    <mergeCell ref="C3:C4"/>
    <mergeCell ref="D3:E3"/>
    <mergeCell ref="F3:F4"/>
    <mergeCell ref="G3:H3"/>
  </mergeCells>
  <conditionalFormatting sqref="F37">
    <cfRule type="cellIs" dxfId="2" priority="1" operator="equal">
      <formula>"CAS PARTICULIER"</formula>
    </cfRule>
    <cfRule type="cellIs" dxfId="1" priority="2" operator="equal">
      <formula>"CONFORME"</formula>
    </cfRule>
    <cfRule type="cellIs" dxfId="0" priority="3" operator="equal">
      <formula>"NON CONFORME"</formula>
    </cfRule>
  </conditionalFormatting>
  <pageMargins left="0.70866141732283472" right="0.70866141732283472" top="0.35433070866141736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A9E8A49-0BF8-43CA-B5A0-17B4416BCC53}">
            <x14:iconSet iconSet="3Symbols2" showValue="0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G29:G35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Pontfort</dc:creator>
  <cp:lastModifiedBy>Fanny Marchal</cp:lastModifiedBy>
  <cp:lastPrinted>2021-02-08T11:11:32Z</cp:lastPrinted>
  <dcterms:created xsi:type="dcterms:W3CDTF">2021-02-03T08:10:51Z</dcterms:created>
  <dcterms:modified xsi:type="dcterms:W3CDTF">2022-05-23T14:18:50Z</dcterms:modified>
  <cp:contentStatus/>
</cp:coreProperties>
</file>